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440" windowHeight="1252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<sst xmlns="http://schemas.openxmlformats.org/spreadsheetml/2006/main" count="88" uniqueCount="88">
  <si>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Информация о ходе исполнения </t>
  </si>
  <si>
    <t>тыс.руб.</t>
  </si>
  <si>
    <t>Наименование показателя</t>
  </si>
  <si>
    <t>Код дохода по КД, код расходов по ФКР</t>
  </si>
  <si>
    <t>Утвержденые бюджетные назначения на год</t>
  </si>
  <si>
    <t xml:space="preserve">Исполнено </t>
  </si>
  <si>
    <t xml:space="preserve">Процент исполнения 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</si>
  <si>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</si>
  <si>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</si>
  <si>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</si>
  <si>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</si>
  <si>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</si>
  <si>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</si>
  <si>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НАЛОГИ НА СОВОКУПНЫЙ ДОХОД</t>
  </si>
  <si>
    <t>000  1  05  00000  00  0000  000</t>
  </si>
  <si>
    <t>ГОСУДАРСТВЕННАЯ ПОШЛИНА</t>
  </si>
  <si>
    <t>000  1  08  00000  00  0000  000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</si>
  <si>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</si>
  <si>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</si>
  <si>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</si>
  <si>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</si>
  <si>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</si>
  <si>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</si>
  <si>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</si>
  <si>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</si>
  <si>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ШТРАФЫ,САНКЦИИ,ВОЗМЕЩЕНИЕ УЩЕРБА</t>
  </si>
  <si>
    <t>000  1  16  00000  00  0000  000</t>
  </si>
  <si>
    <t>ПРОЧИЕ НЕНАЛОГОВЫЕ ДОХОДЫ</t>
  </si>
  <si>
    <t>000  1  17  00000  00  0000  000</t>
  </si>
  <si>
    <t>БЕЗВОЗМЕЗДНЫЕ ПОСТУПЛЕНИЯ</t>
  </si>
  <si>
    <t>РАСХОДЫ БЮДЖЕТА -ИТОГО</t>
  </si>
  <si>
    <t xml:space="preserve">000   9600   0000000   000   000 </t>
  </si>
  <si>
    <t>ОБЩЕГОСУДАРСТВЕННЫЕ ВОПРОСЫ</t>
  </si>
  <si>
    <t xml:space="preserve">000   0100   0000000   000   000 </t>
  </si>
  <si>
    <t>НАЦИОНАЛЬНАЯ БЕЗОПАСНОСТЬ И ПРАВООХРАНИТЕЛЬНАЯ ДЕЯТЕЛЬНОСТЬ</t>
  </si>
  <si>
    <t xml:space="preserve">000   0300   0000000   000   000 </t>
  </si>
  <si>
    <t>НАЦИОНАЛЬНАЯ ЭКОНОМИКА</t>
  </si>
  <si>
    <t xml:space="preserve">000   0400   0000000   000   000 </t>
  </si>
  <si>
    <t>ЖИЛИЩНО-КОММУНАЛЬНОЕ ХОЗЯЙСТВО</t>
  </si>
  <si>
    <t xml:space="preserve">000   0500   0000000   000   000 </t>
  </si>
  <si>
    <t>ОХРАНА ОКРУЖАЮЩЕЙ СРЕДЫ</t>
  </si>
  <si>
    <t xml:space="preserve">000   0600   0000000   000   000 </t>
  </si>
  <si>
    <t>ОБРАЗОВАНИЕ</t>
  </si>
  <si>
    <t xml:space="preserve">000   0700   0000000   000   000 </t>
  </si>
  <si>
    <t xml:space="preserve">000   0800   0000000   000   000 </t>
  </si>
  <si>
    <t xml:space="preserve">000   0900   0000000   000   000 </t>
  </si>
  <si>
    <t>СОЦИАЛЬНАЯ ПОЛИТИКА</t>
  </si>
  <si>
    <t xml:space="preserve">000   1000   0000000   000   000 </t>
  </si>
  <si>
    <t xml:space="preserve">000   1100   0000000   000   000 </t>
  </si>
  <si>
    <t>РЕЗУЛЬТАТ ИСПОЛНЕНИЯ БЮДЖЕТА (дефицит"-" ,профицит "+")</t>
  </si>
  <si>
    <t xml:space="preserve">000   7900   0000000   000   000 </t>
  </si>
  <si>
    <t>ИСТОЧНИКИ ФИНАНСИРОВАНИЯ ДЕФИЦИТА БЮДЖЕТОВ-ВСЕГО</t>
  </si>
  <si>
    <t>000 90 00 00 00 00 0000 000</t>
  </si>
  <si>
    <t>КРЕДИТЫ КРЕДИТНЫХ ОРГАНИЗАЦИЙ В ВАЛЮТЕ РОССИЙСКОЙ ФЕДЕРАЦИИ</t>
  </si>
  <si>
    <t>000 01 02 00 00 00 0000 000</t>
  </si>
  <si>
    <t>ИЗМЕНЕНИЕ ОСТАТКОВ СРЕДСТВ НА СЧЕТАХ ПО УЧЕТУ СРЕДСТВ БЮДЖЕТА</t>
  </si>
  <si>
    <t>000 01 05 00 00 00 0000 000</t>
  </si>
  <si>
    <t>ИНЫЕ ИСТОЧНИКИ ВНУТРЕННЕГО ФИНАНСИРОВАНИЯ ДЕФИЦИТОВ БЮДЖЕТОВ</t>
  </si>
  <si>
    <t>000 01 06 00 00 00 0000 000</t>
  </si>
  <si>
    <t>НАЦИОНАЛЬНАЯ ОБОРОНА</t>
  </si>
  <si>
    <t xml:space="preserve">000   0200   0000000   000   000 </t>
  </si>
  <si>
    <t xml:space="preserve">000   1400   0000000   000   000 </t>
  </si>
  <si>
    <t>ОБСЛУЖИВАНИЕ ГОСУДАРСТВЕННОГО И МУНИЦИПАЛЬНОГО ДОЛГА</t>
  </si>
  <si>
    <t xml:space="preserve">000   1300   0000000   000   000 </t>
  </si>
  <si>
    <t>ФИЗИЧЕСКАЯ КУЛЬТУРА И СПОРТ</t>
  </si>
  <si>
    <t xml:space="preserve">ЗДРАВООХРАНЕНИЕ </t>
  </si>
  <si>
    <t>000  2  00  00000  00  0000  000</t>
  </si>
  <si>
    <t>БЕЗВОЗМЕЗДНЫЕ ПОСТУПЛЕНИЯ ОТ ДРУГИХ БЮДЖЕТОВ БЮДЖЕТНОЙ СИСИТЕМЫ РФ</t>
  </si>
  <si>
    <t>ВОЗВРАТ ОСТАТКОВ СУБСИДИЙ, СУБВЕНЦИЙ И ИНЫХ МЕЖБЮДЖЕТНЫХ ТРАНСФЕРТОВ, ИМЕЮЩИХ ЦЕЛЕВОЕ НАЗНАЧЕНИЕ, ПРОШЛЫХ ЛЕТ</t>
  </si>
  <si>
    <t>000  2  02 00000  00  0000  000</t>
  </si>
  <si>
    <t>000  2  18 00000  00  0000  000</t>
  </si>
  <si>
    <t>000  2  19 00000  00  0000  000</t>
  </si>
  <si>
    <r>
      <t>ДОХОДЫ БЮДЖЕТОВ БЮДЖЕТНОЙ СИСТЕМЫ РОССИЙСКОЙ ФЕДЕРАЦИИ ОТ ВОЗВРАТА</t>
    </r>
    <r>
      <rPr>
        <i/>
        <sz val="18"/>
        <rFont val="Arial"/>
        <family val="2"/>
      </rPr>
      <t xml:space="preserve"> </t>
    </r>
    <r>
      <rPr>
        <sz val="1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</si>
  <si>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НАЛОГИ НА ТОВАРЫ (РАБОТЫ,УСЛУГИ),РЕАЛИЗУЕМЫЕ НА ТЕРРИТОРИИ РОССИЙСКОЙ ФЕДЕРАЦИИ</t>
  </si>
  <si>
    <t>000  1  03  00000  00  0000  000</t>
  </si>
  <si>
    <t>БЮДЖЕТНЫЕ КРЕДИТЫ ОТ ДРУГИХ БЮДЖЕТОВ БЮДЖЕТНОЙ СИСТЕМЫ РФ</t>
  </si>
  <si>
    <t>000 01 03 00 00 00 0000 000</t>
  </si>
  <si>
    <t>БЕЗВОЗМЕЗДНЫЕ ПОСТУПЛЕНИЯ ОТ НЕГОСУДАРСТВЕННЫХ ОРГАНИЗАЦИЙ</t>
  </si>
  <si>
    <t>000  2  04 00000  00  0000  000</t>
  </si>
  <si>
    <t>НАЛОГ НА ИМУЩЕСТВО</t>
  </si>
  <si>
    <t>000  1  06  00000  00  0000  000</t>
  </si>
  <si>
    <t>ПРОЧИЕ БЕЗВОЗМЕЗДНЫЕ ПОСТУПЛЕНИЯ</t>
  </si>
  <si>
    <t>000  2  07 00000  00  0000  000</t>
  </si>
  <si>
    <t>МЕЖБЮДЖЕТНЫЕ ТРАНСФЕРТЫ ОБЩЕГО ХАРАКТЕРА БЮДЖЕТАМ БЮДЖЕТНОЙ СИСТЕМЫ РОССИЙСКОЙ ФЕДЕРАЦИИ</t>
  </si>
  <si>
    <t>КУЛЬТУРА</t>
  </si>
  <si>
    <t>Глава сельсовета</t>
  </si>
  <si>
    <t>О.А. Шаталина</t>
  </si>
  <si>
    <t xml:space="preserve">   бюджета Абалаковского сельсовета  по состоянию на  01.10.2022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</si>
</sst>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8">
    <font>
      <sz val="10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0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2" fillId="0" borderId="0" xfId="0" applyNumberFormat="1" applyFont="1" applyBorder="1" applyAlignment="1">
      <alignment horizontal="center"/>
    </xf>
    <xf numFmtId="172" fontId="9" fillId="32" borderId="12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2" fontId="5" fillId="32" borderId="13" xfId="0" applyNumberFormat="1" applyFont="1" applyFill="1" applyBorder="1" applyAlignment="1">
      <alignment horizontal="center"/>
    </xf>
    <xf numFmtId="172" fontId="5" fillId="32" borderId="12" xfId="0" applyNumberFormat="1" applyFont="1" applyFill="1" applyBorder="1" applyAlignment="1">
      <alignment horizontal="center"/>
    </xf>
    <xf numFmtId="172" fontId="5" fillId="32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="39" zoomScaleNormal="39" zoomScalePageLayoutView="0" workbookViewId="0" topLeftCell="A22">
      <selection activeCell="U16" sqref="U16"/>
    </sheetView>
  </sheetViews>
  <sheetFormatPr defaultColWidth="9.00390625" defaultRowHeight="12.75"/>
  <cols>
    <col min="1" max="1" width="118.00390625" style="0" customWidth="1"/>
    <col min="2" max="2" width="74.00390625" style="0" customWidth="1"/>
    <col min="3" max="3" width="36.75390625" style="0" customWidth="1"/>
    <col min="4" max="4" width="42.375" style="0" customWidth="1"/>
    <col min="5" max="5" width="39.125" style="0" customWidth="1"/>
  </cols>
  <sheetData>
    <row r="2" spans="1:5" ht="33.75">
      <c r="A2" s="36" t="s">
        <v>0</v>
      </c>
      <c r="B2" s="37"/>
      <c r="C2" s="37"/>
      <c r="D2" s="37"/>
      <c r="E2" s="37"/>
    </row>
    <row r="3" spans="1:5" ht="33.75">
      <c r="A3" s="36" t="s">
        <v>87</v>
      </c>
      <c r="B3" s="37"/>
      <c r="C3" s="37"/>
      <c r="D3" s="37"/>
      <c r="E3" s="37"/>
    </row>
    <row r="4" spans="1:5" ht="33.75">
      <c r="A4" s="27"/>
      <c r="B4" s="28"/>
      <c r="C4" s="28"/>
      <c r="D4" s="28"/>
      <c r="E4" s="28"/>
    </row>
    <row r="5" spans="1:5" ht="27.75" thickBot="1">
      <c r="A5" s="1"/>
      <c r="B5" s="2"/>
      <c r="C5" s="3"/>
      <c r="D5" s="3" t="s">
        <v>1</v>
      </c>
      <c r="E5" s="3"/>
    </row>
    <row r="6" spans="1:5" ht="113.25" customHeight="1">
      <c r="A6" s="33" t="s">
        <v>2</v>
      </c>
      <c r="B6" s="34" t="s">
        <v>3</v>
      </c>
      <c r="C6" s="4" t="s">
        <v>4</v>
      </c>
      <c r="D6" s="35" t="s">
        <v>5</v>
      </c>
      <c r="E6" s="35" t="s">
        <v>6</v>
      </c>
    </row>
    <row r="7" spans="1:5" ht="57" customHeight="1">
      <c r="A7" s="5" t="s">
        <v>7</v>
      </c>
      <c r="B7" s="6" t="s">
        <v>8</v>
      </c>
      <c r="C7" s="31">
        <v>56267.5</v>
      </c>
      <c r="D7" s="31">
        <v>5684.2</v>
      </c>
      <c r="E7" s="7">
        <f aca="true" t="shared" si="0" ref="E7:E39">D7/C7*100</f>
        <v>10.102101568400942</v>
      </c>
    </row>
    <row r="8" spans="1:5" ht="57" customHeight="1">
      <c r="A8" s="8" t="s">
        <v>9</v>
      </c>
      <c r="B8" s="9" t="s">
        <v>10</v>
      </c>
      <c r="C8" s="38">
        <f>C9+C11+C13+C14+C15+C16+C17+C18+C19+C10+C12</f>
        <v>4184.9</v>
      </c>
      <c r="D8" s="38">
        <v>3534</v>
      </c>
      <c r="E8" s="10">
        <f>D8/C8*100</f>
        <v>84.4464622810581</v>
      </c>
    </row>
    <row r="9" spans="1:5" ht="57" customHeight="1">
      <c r="A9" s="11" t="s">
        <v>11</v>
      </c>
      <c r="B9" s="12" t="s">
        <v>12</v>
      </c>
      <c r="C9" s="39">
        <v>439.4</v>
      </c>
      <c r="D9" s="39">
        <v>309.4</v>
      </c>
      <c r="E9" s="14">
        <f t="shared" si="0"/>
        <v>70.41420118343194</v>
      </c>
    </row>
    <row r="10" spans="1:5" ht="57" customHeight="1">
      <c r="A10" s="11" t="s">
        <v>73</v>
      </c>
      <c r="B10" s="12" t="s">
        <v>74</v>
      </c>
      <c r="C10" s="39">
        <v>352.5</v>
      </c>
      <c r="D10" s="39">
        <v>303.2</v>
      </c>
      <c r="E10" s="14">
        <f t="shared" si="0"/>
        <v>86.01418439716312</v>
      </c>
    </row>
    <row r="11" spans="1:5" ht="57" customHeight="1">
      <c r="A11" s="11" t="s">
        <v>13</v>
      </c>
      <c r="B11" s="12" t="s">
        <v>14</v>
      </c>
      <c r="C11" s="39">
        <v>260</v>
      </c>
      <c r="D11" s="39">
        <v>335.3</v>
      </c>
      <c r="E11" s="14">
        <f t="shared" si="0"/>
        <v>128.96153846153845</v>
      </c>
    </row>
    <row r="12" spans="1:5" ht="57" customHeight="1">
      <c r="A12" s="11" t="s">
        <v>79</v>
      </c>
      <c r="B12" s="12" t="s">
        <v>80</v>
      </c>
      <c r="C12" s="39">
        <v>2955.2</v>
      </c>
      <c r="D12" s="39">
        <v>2425.9</v>
      </c>
      <c r="E12" s="14">
        <f t="shared" si="0"/>
        <v>82.08919870059557</v>
      </c>
    </row>
    <row r="13" spans="1:5" ht="57" customHeight="1">
      <c r="A13" s="11" t="s">
        <v>15</v>
      </c>
      <c r="B13" s="12" t="s">
        <v>16</v>
      </c>
      <c r="C13" s="39">
        <v>50</v>
      </c>
      <c r="D13" s="39">
        <v>34.2</v>
      </c>
      <c r="E13" s="14">
        <f t="shared" si="0"/>
        <v>68.4</v>
      </c>
    </row>
    <row r="14" spans="1:5" ht="57" customHeight="1" hidden="1">
      <c r="A14" s="11" t="s">
        <v>17</v>
      </c>
      <c r="B14" s="12" t="s">
        <v>18</v>
      </c>
      <c r="C14" s="39"/>
      <c r="D14" s="39"/>
      <c r="E14" s="14" t="e">
        <f t="shared" si="0"/>
        <v>#DIV/0!</v>
      </c>
    </row>
    <row r="15" spans="1:5" ht="57" customHeight="1" hidden="1">
      <c r="A15" s="11" t="s">
        <v>19</v>
      </c>
      <c r="B15" s="12" t="s">
        <v>20</v>
      </c>
      <c r="C15" s="39"/>
      <c r="D15" s="39"/>
      <c r="E15" s="14" t="e">
        <f t="shared" si="0"/>
        <v>#DIV/0!</v>
      </c>
    </row>
    <row r="16" spans="1:5" ht="57" customHeight="1">
      <c r="A16" s="11" t="s">
        <v>21</v>
      </c>
      <c r="B16" s="12" t="s">
        <v>22</v>
      </c>
      <c r="C16" s="39">
        <v>7.8</v>
      </c>
      <c r="D16" s="39">
        <v>0.8</v>
      </c>
      <c r="E16" s="14">
        <f t="shared" si="0"/>
        <v>10.256410256410257</v>
      </c>
    </row>
    <row r="17" spans="1:5" ht="57" customHeight="1">
      <c r="A17" s="11" t="s">
        <v>23</v>
      </c>
      <c r="B17" s="12" t="s">
        <v>24</v>
      </c>
      <c r="C17" s="39"/>
      <c r="D17" s="39"/>
      <c r="E17" s="14"/>
    </row>
    <row r="18" spans="1:5" ht="57" customHeight="1">
      <c r="A18" s="11" t="s">
        <v>25</v>
      </c>
      <c r="B18" s="12" t="s">
        <v>26</v>
      </c>
      <c r="C18" s="39">
        <v>0</v>
      </c>
      <c r="D18" s="39">
        <v>10.8</v>
      </c>
      <c r="E18" s="14" t="e">
        <f>D18/C18*100</f>
        <v>#DIV/0!</v>
      </c>
    </row>
    <row r="19" spans="1:5" ht="57" customHeight="1">
      <c r="A19" s="11" t="s">
        <v>27</v>
      </c>
      <c r="B19" s="12" t="s">
        <v>28</v>
      </c>
      <c r="C19" s="39">
        <v>120</v>
      </c>
      <c r="D19" s="39">
        <v>114.4</v>
      </c>
      <c r="E19" s="14">
        <f t="shared" si="0"/>
        <v>95.33333333333334</v>
      </c>
    </row>
    <row r="20" spans="1:5" ht="57" customHeight="1">
      <c r="A20" s="11" t="s">
        <v>29</v>
      </c>
      <c r="B20" s="12" t="s">
        <v>66</v>
      </c>
      <c r="C20" s="39">
        <f>C21+C24+C25+C22+C23</f>
        <v>52082.6</v>
      </c>
      <c r="D20" s="39">
        <f>D21+D24+D25+D22+D23</f>
        <v>10330.8</v>
      </c>
      <c r="E20" s="14">
        <f t="shared" si="0"/>
        <v>19.83541528264718</v>
      </c>
    </row>
    <row r="21" spans="1:5" ht="57" customHeight="1">
      <c r="A21" s="24" t="s">
        <v>67</v>
      </c>
      <c r="B21" s="12" t="s">
        <v>69</v>
      </c>
      <c r="C21" s="39">
        <v>52072.6</v>
      </c>
      <c r="D21" s="39">
        <v>10320.8</v>
      </c>
      <c r="E21" s="14">
        <f t="shared" si="0"/>
        <v>19.820020509826662</v>
      </c>
    </row>
    <row r="22" spans="1:5" ht="57" customHeight="1">
      <c r="A22" s="24" t="s">
        <v>77</v>
      </c>
      <c r="B22" s="12" t="s">
        <v>78</v>
      </c>
      <c r="C22" s="39">
        <v>10</v>
      </c>
      <c r="D22" s="39">
        <v>10</v>
      </c>
      <c r="E22" s="14">
        <f t="shared" si="0"/>
        <v>100</v>
      </c>
    </row>
    <row r="23" spans="1:5" ht="57" customHeight="1">
      <c r="A23" s="24" t="s">
        <v>81</v>
      </c>
      <c r="B23" s="12" t="s">
        <v>82</v>
      </c>
      <c r="C23" s="39"/>
      <c r="D23" s="39"/>
      <c r="E23" s="14" t="e">
        <f t="shared" si="0"/>
        <v>#DIV/0!</v>
      </c>
    </row>
    <row r="24" spans="1:5" ht="130.5" customHeight="1">
      <c r="A24" s="24" t="s">
        <v>72</v>
      </c>
      <c r="B24" s="12" t="s">
        <v>70</v>
      </c>
      <c r="C24" s="39"/>
      <c r="D24" s="39"/>
      <c r="E24" s="14" t="e">
        <f t="shared" si="0"/>
        <v>#DIV/0!</v>
      </c>
    </row>
    <row r="25" spans="1:5" ht="93" customHeight="1">
      <c r="A25" s="24" t="s">
        <v>68</v>
      </c>
      <c r="B25" s="12" t="s">
        <v>71</v>
      </c>
      <c r="C25" s="40"/>
      <c r="D25" s="39"/>
      <c r="E25" s="14"/>
    </row>
    <row r="26" spans="1:5" ht="57" customHeight="1">
      <c r="A26" s="15" t="s">
        <v>30</v>
      </c>
      <c r="B26" s="6" t="s">
        <v>31</v>
      </c>
      <c r="C26" s="31">
        <f>C27+C29+C30+C33+C34+C35+C36+C39+C31+C32+C28+C37+C38</f>
        <v>56802.49999999999</v>
      </c>
      <c r="D26" s="31">
        <f>D27+D29+D30+D33+D34+D35+D36+D39+D31+D32+D28+D37+D38</f>
        <v>12790.018</v>
      </c>
      <c r="E26" s="7">
        <f t="shared" si="0"/>
        <v>22.51664627437173</v>
      </c>
    </row>
    <row r="27" spans="1:5" ht="57" customHeight="1">
      <c r="A27" s="11" t="s">
        <v>32</v>
      </c>
      <c r="B27" s="12" t="s">
        <v>33</v>
      </c>
      <c r="C27" s="39">
        <f>847.2+50+255.9+2690.3+0.5+827.6+378.2+207.9+1+1+1341.3+596.2+1.6</f>
        <v>7198.700000000001</v>
      </c>
      <c r="D27" s="39">
        <f>578.4+29.2+172.8+1620.3+0.1+479.1+299.1+70+0.2+264.3+596.2+1.4</f>
        <v>4111.099999999999</v>
      </c>
      <c r="E27" s="23">
        <f t="shared" si="0"/>
        <v>57.10892244433021</v>
      </c>
    </row>
    <row r="28" spans="1:5" ht="57" customHeight="1">
      <c r="A28" s="11" t="s">
        <v>59</v>
      </c>
      <c r="B28" s="12" t="s">
        <v>60</v>
      </c>
      <c r="C28" s="39">
        <f>116.7+35.2+2</f>
        <v>153.9</v>
      </c>
      <c r="D28" s="39">
        <f>63.9+19.3+2</f>
        <v>85.2</v>
      </c>
      <c r="E28" s="23">
        <f t="shared" si="0"/>
        <v>55.36062378167641</v>
      </c>
    </row>
    <row r="29" spans="1:5" ht="57" customHeight="1">
      <c r="A29" s="11" t="s">
        <v>34</v>
      </c>
      <c r="B29" s="12" t="s">
        <v>35</v>
      </c>
      <c r="C29" s="39">
        <v>167.9</v>
      </c>
      <c r="D29" s="39">
        <v>137.8</v>
      </c>
      <c r="E29" s="13">
        <f t="shared" si="0"/>
        <v>82.0726622989875</v>
      </c>
    </row>
    <row r="30" spans="1:5" ht="57" customHeight="1">
      <c r="A30" s="11" t="s">
        <v>36</v>
      </c>
      <c r="B30" s="12" t="s">
        <v>37</v>
      </c>
      <c r="C30" s="39">
        <f>2597+20</f>
        <v>2617</v>
      </c>
      <c r="D30" s="39">
        <f>1515</f>
        <v>1515</v>
      </c>
      <c r="E30" s="13">
        <f t="shared" si="0"/>
        <v>57.89071455865494</v>
      </c>
    </row>
    <row r="31" spans="1:5" ht="57" customHeight="1">
      <c r="A31" s="11" t="s">
        <v>38</v>
      </c>
      <c r="B31" s="12" t="s">
        <v>39</v>
      </c>
      <c r="C31" s="39">
        <f>8.1+37355.7+4.9+1.4+1699.7+576.6+292.2</f>
        <v>39938.59999999999</v>
      </c>
      <c r="D31" s="39">
        <f>5.6+1.2+0.4+1662+261.2</f>
        <v>1930.4</v>
      </c>
      <c r="E31" s="13">
        <f t="shared" si="0"/>
        <v>4.833419298623388</v>
      </c>
    </row>
    <row r="32" spans="1:5" ht="57" customHeight="1">
      <c r="A32" s="11" t="s">
        <v>40</v>
      </c>
      <c r="B32" s="32" t="s">
        <v>41</v>
      </c>
      <c r="C32" s="39">
        <v>500</v>
      </c>
      <c r="D32" s="39">
        <v>500</v>
      </c>
      <c r="E32" s="13">
        <f t="shared" si="0"/>
        <v>100</v>
      </c>
    </row>
    <row r="33" spans="1:5" ht="57" customHeight="1" hidden="1">
      <c r="A33" s="11" t="s">
        <v>42</v>
      </c>
      <c r="B33" s="12" t="s">
        <v>43</v>
      </c>
      <c r="C33" s="39"/>
      <c r="D33" s="39"/>
      <c r="E33" s="13" t="e">
        <f t="shared" si="0"/>
        <v>#DIV/0!</v>
      </c>
    </row>
    <row r="34" spans="1:5" ht="57" customHeight="1">
      <c r="A34" s="11" t="s">
        <v>84</v>
      </c>
      <c r="B34" s="12" t="s">
        <v>44</v>
      </c>
      <c r="C34" s="39">
        <f>10+6138.3</f>
        <v>6148.3</v>
      </c>
      <c r="D34" s="39">
        <v>4455</v>
      </c>
      <c r="E34" s="13">
        <f>D34/C34*100</f>
        <v>72.4590537221671</v>
      </c>
    </row>
    <row r="35" spans="1:5" ht="57" customHeight="1">
      <c r="A35" s="11" t="s">
        <v>65</v>
      </c>
      <c r="B35" s="12" t="s">
        <v>45</v>
      </c>
      <c r="C35" s="39">
        <v>10.2</v>
      </c>
      <c r="D35" s="39">
        <v>10.2</v>
      </c>
      <c r="E35" s="13">
        <f t="shared" si="0"/>
        <v>100</v>
      </c>
    </row>
    <row r="36" spans="1:5" ht="57" customHeight="1">
      <c r="A36" s="11" t="s">
        <v>46</v>
      </c>
      <c r="B36" s="12" t="s">
        <v>47</v>
      </c>
      <c r="C36" s="39">
        <v>67.9</v>
      </c>
      <c r="D36" s="39">
        <v>45.3</v>
      </c>
      <c r="E36" s="13">
        <f t="shared" si="0"/>
        <v>66.71575846833578</v>
      </c>
    </row>
    <row r="37" spans="1:5" ht="57" customHeight="1" hidden="1">
      <c r="A37" s="11" t="s">
        <v>64</v>
      </c>
      <c r="B37" s="12" t="s">
        <v>48</v>
      </c>
      <c r="C37" s="14">
        <v>0</v>
      </c>
      <c r="D37" s="13">
        <v>0</v>
      </c>
      <c r="E37" s="13" t="e">
        <f t="shared" si="0"/>
        <v>#DIV/0!</v>
      </c>
    </row>
    <row r="38" spans="1:5" ht="57" customHeight="1">
      <c r="A38" s="11" t="s">
        <v>62</v>
      </c>
      <c r="B38" s="12" t="s">
        <v>63</v>
      </c>
      <c r="C38" s="14">
        <v>0</v>
      </c>
      <c r="D38" s="13">
        <v>0.018</v>
      </c>
      <c r="E38" s="13"/>
    </row>
    <row r="39" spans="1:5" ht="57" customHeight="1" hidden="1">
      <c r="A39" s="11" t="s">
        <v>83</v>
      </c>
      <c r="B39" s="12" t="s">
        <v>61</v>
      </c>
      <c r="C39" s="14">
        <v>0</v>
      </c>
      <c r="D39" s="13">
        <v>0</v>
      </c>
      <c r="E39" s="13" t="e">
        <f t="shared" si="0"/>
        <v>#DIV/0!</v>
      </c>
    </row>
    <row r="40" spans="1:5" ht="57" customHeight="1">
      <c r="A40" s="15" t="s">
        <v>49</v>
      </c>
      <c r="B40" s="16" t="s">
        <v>50</v>
      </c>
      <c r="C40" s="31">
        <f>C7-C26</f>
        <v>-534.9999999999927</v>
      </c>
      <c r="D40" s="31">
        <f>D7-D26</f>
        <v>-7105.818</v>
      </c>
      <c r="E40" s="13"/>
    </row>
    <row r="41" spans="1:5" ht="57" customHeight="1">
      <c r="A41" s="15" t="s">
        <v>51</v>
      </c>
      <c r="B41" s="6" t="s">
        <v>52</v>
      </c>
      <c r="C41" s="31">
        <f>C42+C44+C45+C43</f>
        <v>535</v>
      </c>
      <c r="D41" s="31">
        <f>D42+D44+D45+D43</f>
        <v>-1074.7999999999993</v>
      </c>
      <c r="E41" s="7"/>
    </row>
    <row r="42" spans="1:5" ht="57" customHeight="1">
      <c r="A42" s="11" t="s">
        <v>53</v>
      </c>
      <c r="B42" s="12" t="s">
        <v>54</v>
      </c>
      <c r="C42" s="14"/>
      <c r="D42" s="14"/>
      <c r="E42" s="7"/>
    </row>
    <row r="43" spans="1:5" ht="57" customHeight="1">
      <c r="A43" s="11" t="s">
        <v>75</v>
      </c>
      <c r="B43" s="12" t="s">
        <v>76</v>
      </c>
      <c r="C43" s="14"/>
      <c r="D43" s="14"/>
      <c r="E43" s="7"/>
    </row>
    <row r="44" spans="1:5" ht="57" customHeight="1">
      <c r="A44" s="11" t="s">
        <v>55</v>
      </c>
      <c r="B44" s="12" t="s">
        <v>56</v>
      </c>
      <c r="C44" s="14">
        <v>-56267.5</v>
      </c>
      <c r="D44" s="14">
        <v>-13895.8</v>
      </c>
      <c r="E44" s="13"/>
    </row>
    <row r="45" spans="1:5" ht="57" customHeight="1">
      <c r="A45" s="11" t="s">
        <v>57</v>
      </c>
      <c r="B45" s="12" t="s">
        <v>58</v>
      </c>
      <c r="C45" s="14">
        <v>56802.5</v>
      </c>
      <c r="D45" s="21">
        <v>12821</v>
      </c>
      <c r="E45" s="22"/>
    </row>
    <row r="46" spans="1:5" ht="27">
      <c r="A46" s="17"/>
      <c r="B46" s="18"/>
      <c r="C46" s="19"/>
      <c r="D46" s="19"/>
      <c r="E46" s="20"/>
    </row>
    <row r="47" spans="1:5" ht="27">
      <c r="A47" s="17"/>
      <c r="B47" s="18"/>
      <c r="C47" s="19"/>
      <c r="D47" s="19"/>
      <c r="E47" s="20"/>
    </row>
    <row r="48" spans="1:5" ht="27">
      <c r="A48" s="17"/>
      <c r="B48" s="18"/>
      <c r="C48" s="19"/>
      <c r="D48" s="19"/>
      <c r="E48" s="20"/>
    </row>
    <row r="49" spans="1:4" ht="44.25" customHeight="1">
      <c r="A49" s="25" t="s">
        <v>85</v>
      </c>
      <c r="B49" s="29"/>
      <c r="C49" s="30" t="s">
        <v>86</v>
      </c>
      <c r="D49" s="29"/>
    </row>
    <row r="50" spans="1:5" ht="36.75" customHeight="1">
      <c r="A50" s="25"/>
      <c r="B50" s="29"/>
      <c r="C50" s="29"/>
      <c r="D50" s="26"/>
      <c r="E50" s="29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roslyakov</dc:creator>
  <cp:keywords/>
  <dc:description/>
  <cp:lastModifiedBy>MKUCB4</cp:lastModifiedBy>
  <cp:lastPrinted>2021-04-13T09:06:41Z</cp:lastPrinted>
  <dcterms:created xsi:type="dcterms:W3CDTF">2011-02-15T08:56:26Z</dcterms:created>
  <dcterms:modified xsi:type="dcterms:W3CDTF">2022-10-05T10:09:02Z</dcterms:modified>
  <cp:category/>
  <cp:version/>
  <cp:contentType/>
  <cp:contentStatus/>
</cp:coreProperties>
</file>